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c7096c54c3127/Documentos/GAD MACHALILLA 2025/PRESUPUESTO 2025/FORMULACION/REFORMA CUARTO TRIMESTRE/"/>
    </mc:Choice>
  </mc:AlternateContent>
  <xr:revisionPtr revIDLastSave="1" documentId="8_{A5DE64DE-4215-4792-886A-E93415EA5882}" xr6:coauthVersionLast="47" xr6:coauthVersionMax="47" xr10:uidLastSave="{5E91E669-8DF6-4887-BC37-73F12E55A674}"/>
  <bookViews>
    <workbookView xWindow="-120" yWindow="-120" windowWidth="29040" windowHeight="15720" xr2:uid="{3AD7FFD6-AEF0-4E08-A1F1-36BCC51840C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 s="1"/>
  <c r="F6" i="1"/>
  <c r="E8" i="1"/>
  <c r="E9" i="1"/>
  <c r="G9" i="1"/>
  <c r="E10" i="1"/>
  <c r="G10" i="1"/>
  <c r="E12" i="1"/>
  <c r="G12" i="1"/>
  <c r="E13" i="1"/>
  <c r="E11" i="1" s="1"/>
  <c r="G13" i="1"/>
  <c r="G11" i="1" s="1"/>
  <c r="E15" i="1"/>
  <c r="G15" i="1" s="1"/>
  <c r="G14" i="1" s="1"/>
  <c r="E16" i="1"/>
  <c r="G16" i="1"/>
  <c r="E19" i="1"/>
  <c r="E18" i="1" s="1"/>
  <c r="E17" i="1" s="1"/>
  <c r="G19" i="1"/>
  <c r="G18" i="1" s="1"/>
  <c r="G17" i="1" s="1"/>
  <c r="E22" i="1"/>
  <c r="E21" i="1" s="1"/>
  <c r="E20" i="1" s="1"/>
  <c r="G22" i="1"/>
  <c r="E23" i="1"/>
  <c r="G23" i="1" s="1"/>
  <c r="G21" i="1" s="1"/>
  <c r="G20" i="1" s="1"/>
  <c r="E26" i="1"/>
  <c r="G26" i="1"/>
  <c r="E27" i="1"/>
  <c r="E25" i="1" s="1"/>
  <c r="E24" i="1" s="1"/>
  <c r="G27" i="1"/>
  <c r="G25" i="1" s="1"/>
  <c r="G24" i="1" s="1"/>
  <c r="E29" i="1"/>
  <c r="E30" i="1"/>
  <c r="G30" i="1"/>
  <c r="E31" i="1"/>
  <c r="G31" i="1"/>
  <c r="E33" i="1"/>
  <c r="G33" i="1"/>
  <c r="E34" i="1"/>
  <c r="E32" i="1" s="1"/>
  <c r="G34" i="1"/>
  <c r="G32" i="1" s="1"/>
  <c r="E36" i="1"/>
  <c r="G36" i="1" s="1"/>
  <c r="G35" i="1" s="1"/>
  <c r="E37" i="1"/>
  <c r="G37" i="1"/>
  <c r="E39" i="1"/>
  <c r="G39" i="1"/>
  <c r="E40" i="1"/>
  <c r="E38" i="1" s="1"/>
  <c r="G40" i="1"/>
  <c r="G38" i="1" s="1"/>
  <c r="E43" i="1"/>
  <c r="G43" i="1" s="1"/>
  <c r="G42" i="1" s="1"/>
  <c r="E44" i="1"/>
  <c r="G44" i="1"/>
  <c r="E45" i="1"/>
  <c r="G45" i="1"/>
  <c r="E47" i="1"/>
  <c r="E46" i="1" s="1"/>
  <c r="G47" i="1"/>
  <c r="E48" i="1"/>
  <c r="G48" i="1"/>
  <c r="E49" i="1"/>
  <c r="G49" i="1" s="1"/>
  <c r="G46" i="1" s="1"/>
  <c r="E50" i="1"/>
  <c r="G50" i="1"/>
  <c r="E51" i="1"/>
  <c r="G51" i="1"/>
  <c r="E53" i="1"/>
  <c r="G53" i="1"/>
  <c r="E54" i="1"/>
  <c r="E52" i="1" s="1"/>
  <c r="G54" i="1"/>
  <c r="G52" i="1" s="1"/>
  <c r="E55" i="1"/>
  <c r="G55" i="1"/>
  <c r="E56" i="1"/>
  <c r="G56" i="1"/>
  <c r="E57" i="1"/>
  <c r="G57" i="1"/>
  <c r="E59" i="1"/>
  <c r="G59" i="1"/>
  <c r="D60" i="1"/>
  <c r="D98" i="1" s="1"/>
  <c r="E60" i="1"/>
  <c r="G60" i="1"/>
  <c r="E61" i="1"/>
  <c r="G61" i="1" s="1"/>
  <c r="G58" i="1" s="1"/>
  <c r="E62" i="1"/>
  <c r="G62" i="1"/>
  <c r="E64" i="1"/>
  <c r="G64" i="1"/>
  <c r="E65" i="1"/>
  <c r="E63" i="1" s="1"/>
  <c r="G65" i="1"/>
  <c r="G63" i="1" s="1"/>
  <c r="E67" i="1"/>
  <c r="G67" i="1"/>
  <c r="E68" i="1"/>
  <c r="G68" i="1" s="1"/>
  <c r="E69" i="1"/>
  <c r="G69" i="1"/>
  <c r="E70" i="1"/>
  <c r="G70" i="1"/>
  <c r="E71" i="1"/>
  <c r="G71" i="1"/>
  <c r="E72" i="1"/>
  <c r="G72" i="1"/>
  <c r="E73" i="1"/>
  <c r="E66" i="1" s="1"/>
  <c r="G73" i="1"/>
  <c r="E75" i="1"/>
  <c r="E76" i="1"/>
  <c r="G76" i="1"/>
  <c r="G77" i="1"/>
  <c r="E78" i="1"/>
  <c r="G78" i="1"/>
  <c r="E79" i="1"/>
  <c r="G79" i="1"/>
  <c r="E81" i="1"/>
  <c r="E80" i="1" s="1"/>
  <c r="E74" i="1" s="1"/>
  <c r="G81" i="1"/>
  <c r="G80" i="1" s="1"/>
  <c r="E83" i="1"/>
  <c r="E84" i="1"/>
  <c r="G84" i="1"/>
  <c r="G83" i="1" s="1"/>
  <c r="E86" i="1"/>
  <c r="E85" i="1" s="1"/>
  <c r="G86" i="1"/>
  <c r="G85" i="1" s="1"/>
  <c r="E90" i="1"/>
  <c r="E89" i="1" s="1"/>
  <c r="E88" i="1" s="1"/>
  <c r="E87" i="1" s="1"/>
  <c r="G90" i="1"/>
  <c r="E91" i="1"/>
  <c r="G91" i="1" s="1"/>
  <c r="G89" i="1" s="1"/>
  <c r="G88" i="1" s="1"/>
  <c r="G87" i="1" s="1"/>
  <c r="E92" i="1"/>
  <c r="E93" i="1"/>
  <c r="E94" i="1"/>
  <c r="E95" i="1"/>
  <c r="G95" i="1"/>
  <c r="G94" i="1" s="1"/>
  <c r="G93" i="1" s="1"/>
  <c r="G92" i="1" s="1"/>
  <c r="E96" i="1"/>
  <c r="G96" i="1"/>
  <c r="E97" i="1"/>
  <c r="G97" i="1"/>
  <c r="F98" i="1"/>
  <c r="I3" i="1"/>
  <c r="I4" i="1"/>
  <c r="D5" i="1" s="1"/>
  <c r="I5" i="1"/>
  <c r="H7" i="1"/>
  <c r="H98" i="1"/>
  <c r="G4" i="1" l="1"/>
  <c r="E5" i="1"/>
  <c r="G5" i="1" s="1"/>
  <c r="D6" i="1"/>
  <c r="G82" i="1"/>
  <c r="E7" i="1"/>
  <c r="E42" i="1"/>
  <c r="E58" i="1"/>
  <c r="E41" i="1" s="1"/>
  <c r="E28" i="1" s="1"/>
  <c r="E98" i="1" s="1"/>
  <c r="G75" i="1"/>
  <c r="G74" i="1" s="1"/>
  <c r="G66" i="1"/>
  <c r="G41" i="1" s="1"/>
  <c r="G28" i="1" s="1"/>
  <c r="E35" i="1"/>
  <c r="E14" i="1"/>
  <c r="E82" i="1"/>
  <c r="G29" i="1"/>
  <c r="G8" i="1"/>
  <c r="G7" i="1"/>
  <c r="C104" i="1"/>
  <c r="C105" i="1" s="1"/>
  <c r="C103" i="1"/>
  <c r="H99" i="1"/>
  <c r="I99" i="1" s="1"/>
  <c r="G98" i="1" l="1"/>
  <c r="E6" i="1"/>
  <c r="G6" i="1" s="1"/>
</calcChain>
</file>

<file path=xl/sharedStrings.xml><?xml version="1.0" encoding="utf-8"?>
<sst xmlns="http://schemas.openxmlformats.org/spreadsheetml/2006/main" count="147" uniqueCount="138">
  <si>
    <t>DENOMINACIÓN</t>
  </si>
  <si>
    <t>APORTE DE JUNTAS PARROQUIALES</t>
  </si>
  <si>
    <t>TOTAL DE INGRESOS</t>
  </si>
  <si>
    <t xml:space="preserve">GASTOS CORRIENTES </t>
  </si>
  <si>
    <t>GASTOS EN PERSONAL</t>
  </si>
  <si>
    <t>Remuneraciones Básicas</t>
  </si>
  <si>
    <t>Remuneraciones Unificadas</t>
  </si>
  <si>
    <t>Remuneraciones Complementarias</t>
  </si>
  <si>
    <t>Decimotercer Sueldo</t>
  </si>
  <si>
    <t>Decimocuarto Sueldo</t>
  </si>
  <si>
    <t>Aportes Patronales a la Seguridad Social</t>
  </si>
  <si>
    <t>Aporte Patronal</t>
  </si>
  <si>
    <t>Fondo de Reserva</t>
  </si>
  <si>
    <t>GASTOS FINANCIEROS</t>
  </si>
  <si>
    <t>Intereses y Otros Cargos de la Deuda Pública Interna</t>
  </si>
  <si>
    <t>Sector Público Financiero</t>
  </si>
  <si>
    <t>OTROS GASTOS CORRIENTES</t>
  </si>
  <si>
    <t>Seguros, Costos Financieros y Otros Gastos</t>
  </si>
  <si>
    <t>Seguro</t>
  </si>
  <si>
    <t>Comisiones Bancarias</t>
  </si>
  <si>
    <t>TRANSFERENCIAS O DONACIONES CORRIENTES</t>
  </si>
  <si>
    <t>Transferencias Corrientes al Sector Público</t>
  </si>
  <si>
    <t>Al Gobierno Central</t>
  </si>
  <si>
    <t>A Gobiernos Autónomos Descentralizados</t>
  </si>
  <si>
    <t>GASTOS INVERSION</t>
  </si>
  <si>
    <t>GASTOS EN PERSONAL PARA INVERSION</t>
  </si>
  <si>
    <t>Décimotercer sueldo</t>
  </si>
  <si>
    <t>Remuneraciones Temporales</t>
  </si>
  <si>
    <t>Servicios personales por contrato</t>
  </si>
  <si>
    <t>Subrogación</t>
  </si>
  <si>
    <t>BIENES Y SERVICIOS PARA INVERSION</t>
  </si>
  <si>
    <t>Servicios Básicos</t>
  </si>
  <si>
    <t>Energía Eléctrica</t>
  </si>
  <si>
    <t xml:space="preserve">Agua </t>
  </si>
  <si>
    <t>Telecomunicaciones</t>
  </si>
  <si>
    <t>Servicios Generales</t>
  </si>
  <si>
    <t>Viaticos y subsistencias</t>
  </si>
  <si>
    <t>Edición, Impresión, Reproducción y Publicaciones</t>
  </si>
  <si>
    <t>Espectáculos Culturales y Sociales</t>
  </si>
  <si>
    <t>Difusión, Información y Publicidad</t>
  </si>
  <si>
    <t xml:space="preserve">Combustibles </t>
  </si>
  <si>
    <t>Instalación, Mantenimiento y Reparación</t>
  </si>
  <si>
    <t>Edificios, Locales, Residencias y Cableado Estructurado (Mantenimiento, Reparación e Instalación)</t>
  </si>
  <si>
    <t>Maquinarias y Equipos (Instalación, mantenimiento y reparación)</t>
  </si>
  <si>
    <t>Arrendamiento de Bienes</t>
  </si>
  <si>
    <t>Edificios, Locales, Residencias, Parqueaderos, Casilleros Judiciales y Bancarios (Arrendamiento)</t>
  </si>
  <si>
    <t>Arrendamiento de maquinarias y equipos</t>
  </si>
  <si>
    <t>Contrataciones de Estudios e Investigaciones</t>
  </si>
  <si>
    <t xml:space="preserve">Consultoria, Asesoria e Investigacion Especializada </t>
  </si>
  <si>
    <t>Capacitación a la ciudadania en general (10% sector vulnerable)</t>
  </si>
  <si>
    <t xml:space="preserve">Honorarios por contratos Civiles de Servicios </t>
  </si>
  <si>
    <t>Capacitacion a servidores publicos</t>
  </si>
  <si>
    <t>Egresos en Informática</t>
  </si>
  <si>
    <t>Arrendamiento Licencias de Uso de Paquetes Informáticos</t>
  </si>
  <si>
    <t>Mantenimiento y Reparación de Equipos y Sistemas Informáticos</t>
  </si>
  <si>
    <t>Bienes de Uso y Consumo de Inversión</t>
  </si>
  <si>
    <t>Inventario de lubricantes y aditivos</t>
  </si>
  <si>
    <t>Materiales de Oficina</t>
  </si>
  <si>
    <t>Materiales de Aseo</t>
  </si>
  <si>
    <t>Materiales de Impresión, Fotografia, Reproducción y Publicaciones</t>
  </si>
  <si>
    <t>Insumos, Materiales y Suministros para Construcción, Electricidad, Plomería, Carpintería, Señalización Vial, Navegación, Contra Incendios y Placas</t>
  </si>
  <si>
    <t>Repuestos y Accesorios</t>
  </si>
  <si>
    <t>Egresos para situaciones de emergencias</t>
  </si>
  <si>
    <t>OBRAS PUBLICAS</t>
  </si>
  <si>
    <t>Obras de Infraestructura</t>
  </si>
  <si>
    <t>Urbanización y Embellecimiento</t>
  </si>
  <si>
    <t>construccion y edificaciones</t>
  </si>
  <si>
    <t>Habilitamiento y Protección de Suelo, Subsuelo y Áreas Ecológicas</t>
  </si>
  <si>
    <t>Mantenimiento y Reparaciones de Infraestructura</t>
  </si>
  <si>
    <t>obras de Infraestructura</t>
  </si>
  <si>
    <t>OTROS EGRESOS DE INVERSION</t>
  </si>
  <si>
    <t xml:space="preserve">impuestos, tasas y contribuciones </t>
  </si>
  <si>
    <t>Tasas Generales, Impuestos, Contribuciones, Permisos, Licencias y Patentes</t>
  </si>
  <si>
    <t>Seguros, Costos Financieros y Otros Egresos</t>
  </si>
  <si>
    <t>Seguros</t>
  </si>
  <si>
    <t>EGRESOS DE CAPITAL</t>
  </si>
  <si>
    <t>BIENES DE LARGA DURACION (PROPIEDADES PLANTA Y EQUIPO)</t>
  </si>
  <si>
    <t>Bienes Muebles</t>
  </si>
  <si>
    <t>Mobiliarios</t>
  </si>
  <si>
    <t>Equipos, Sistemas y Paquetes Informáticos</t>
  </si>
  <si>
    <t>APLICACION DEL FINANCIAMIENTO</t>
  </si>
  <si>
    <t>AMORTIZACION DE LA DEUDA PUBLICA</t>
  </si>
  <si>
    <t>Amortización Deuda Interna</t>
  </si>
  <si>
    <t>Al Sector Público Financiero</t>
  </si>
  <si>
    <t>Deuda Flotante</t>
  </si>
  <si>
    <t>De Cuentas por Pagar</t>
  </si>
  <si>
    <t>PARTIDA</t>
  </si>
  <si>
    <t>5101</t>
  </si>
  <si>
    <t>5102</t>
  </si>
  <si>
    <t>5106</t>
  </si>
  <si>
    <t>5106010</t>
  </si>
  <si>
    <t>56</t>
  </si>
  <si>
    <t>5602</t>
  </si>
  <si>
    <t>5602010</t>
  </si>
  <si>
    <t>57</t>
  </si>
  <si>
    <t>5702</t>
  </si>
  <si>
    <t>5702030</t>
  </si>
  <si>
    <t>58</t>
  </si>
  <si>
    <t>5801</t>
  </si>
  <si>
    <t>7101</t>
  </si>
  <si>
    <t>7102</t>
  </si>
  <si>
    <t>7102030</t>
  </si>
  <si>
    <t>7102040</t>
  </si>
  <si>
    <t>7105</t>
  </si>
  <si>
    <t>7106</t>
  </si>
  <si>
    <t>7106010</t>
  </si>
  <si>
    <t>7301</t>
  </si>
  <si>
    <t>7301040</t>
  </si>
  <si>
    <t>7301050</t>
  </si>
  <si>
    <t>7302050</t>
  </si>
  <si>
    <t>7302070</t>
  </si>
  <si>
    <t>73.02.55</t>
  </si>
  <si>
    <t>7304</t>
  </si>
  <si>
    <t>7306</t>
  </si>
  <si>
    <t>7307</t>
  </si>
  <si>
    <t>7307020</t>
  </si>
  <si>
    <t>7308050</t>
  </si>
  <si>
    <t>7501</t>
  </si>
  <si>
    <t>77</t>
  </si>
  <si>
    <t>7702010</t>
  </si>
  <si>
    <t>8</t>
  </si>
  <si>
    <t>84</t>
  </si>
  <si>
    <t>8401</t>
  </si>
  <si>
    <t>9</t>
  </si>
  <si>
    <t>96</t>
  </si>
  <si>
    <t>9602</t>
  </si>
  <si>
    <t>9602010</t>
  </si>
  <si>
    <t>9701</t>
  </si>
  <si>
    <t>9701010</t>
  </si>
  <si>
    <t>TOTALES:</t>
  </si>
  <si>
    <t>TOTAL</t>
  </si>
  <si>
    <t>INICIAL</t>
  </si>
  <si>
    <t>DISMINUCION ACUERDO 05</t>
  </si>
  <si>
    <t xml:space="preserve"> VALOR A DISMINUIR</t>
  </si>
  <si>
    <t>II REFORMA AL PRESUPUESTO DEL EJERCICIO FISCAL 2025</t>
  </si>
  <si>
    <t>AUMENTO ACUERDO 021</t>
  </si>
  <si>
    <t>FINAL</t>
  </si>
  <si>
    <t>Transporte y vias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</si>
</sst>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color rgb="FFED0000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1" xfId="0" applyFont="1" applyBorder="1" applyAlignment="1">
      <alignment horizontal="left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164" fontId="1" fillId="5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0" fontId="5" fillId="0" borderId="3" xfId="0" applyFont="1" applyBorder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0" fontId="4" fillId="5" borderId="6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5" borderId="7" xfId="0" applyFont="1" applyFill="1" applyBorder="1" applyAlignment="1">
      <alignment vertical="top"/>
    </xf>
    <xf numFmtId="0" fontId="6" fillId="6" borderId="3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0" fontId="5" fillId="0" borderId="3" xfId="0" applyFont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5" fillId="6" borderId="3" xfId="0" applyFont="1" applyFill="1" applyBorder="1" applyAlignment="1">
      <alignment horizontal="left" vertical="top"/>
    </xf>
    <xf numFmtId="0" fontId="5" fillId="6" borderId="3" xfId="0" applyFont="1" applyFill="1" applyBorder="1" applyAlignment="1">
      <alignment vertical="top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vertical="top"/>
    </xf>
    <xf numFmtId="0" fontId="5" fillId="0" borderId="11" xfId="0" applyFont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0" fontId="4" fillId="5" borderId="11" xfId="0" applyFont="1" applyFill="1" applyBorder="1" applyAlignment="1">
      <alignment vertical="top"/>
    </xf>
    <xf numFmtId="0" fontId="4" fillId="5" borderId="13" xfId="0" applyFont="1" applyFill="1" applyBorder="1" applyAlignment="1">
      <alignment vertical="top" wrapText="1"/>
    </xf>
    <xf numFmtId="0" fontId="4" fillId="5" borderId="14" xfId="0" applyFont="1" applyFill="1" applyBorder="1" applyAlignment="1">
      <alignment vertical="top"/>
    </xf>
    <xf numFmtId="0" fontId="4" fillId="5" borderId="15" xfId="0" applyFont="1" applyFill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5" borderId="11" xfId="0" applyFont="1" applyFill="1" applyBorder="1" applyAlignment="1">
      <alignment vertical="top" wrapText="1"/>
    </xf>
    <xf numFmtId="0" fontId="4" fillId="5" borderId="13" xfId="0" applyFont="1" applyFill="1" applyBorder="1" applyAlignment="1">
      <alignment vertical="top"/>
    </xf>
    <xf numFmtId="0" fontId="6" fillId="6" borderId="11" xfId="0" applyFont="1" applyFill="1" applyBorder="1" applyAlignment="1">
      <alignment vertical="top"/>
    </xf>
    <xf numFmtId="0" fontId="6" fillId="6" borderId="9" xfId="0" applyFont="1" applyFill="1" applyBorder="1" applyAlignment="1">
      <alignment vertical="top"/>
    </xf>
    <xf numFmtId="0" fontId="4" fillId="4" borderId="12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vertical="top"/>
    </xf>
    <xf numFmtId="164" fontId="1" fillId="5" borderId="11" xfId="0" applyNumberFormat="1" applyFont="1" applyFill="1" applyBorder="1" applyAlignment="1">
      <alignment horizontal="left" vertical="top"/>
    </xf>
    <xf numFmtId="164" fontId="1" fillId="2" borderId="11" xfId="0" applyNumberFormat="1" applyFont="1" applyFill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6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1" fillId="0" borderId="11" xfId="0" applyFont="1" applyBorder="1" applyAlignment="1">
      <alignment vertical="top"/>
    </xf>
    <xf numFmtId="4" fontId="3" fillId="0" borderId="10" xfId="0" applyNumberFormat="1" applyFont="1" applyBorder="1" applyAlignment="1">
      <alignment vertical="top"/>
    </xf>
    <xf numFmtId="0" fontId="0" fillId="0" borderId="1" xfId="0" applyBorder="1"/>
    <xf numFmtId="44" fontId="5" fillId="0" borderId="11" xfId="0" applyNumberFormat="1" applyFont="1" applyBorder="1"/>
    <xf numFmtId="44" fontId="1" fillId="0" borderId="11" xfId="0" applyNumberFormat="1" applyFont="1" applyBorder="1"/>
    <xf numFmtId="44" fontId="1" fillId="0" borderId="16" xfId="0" applyNumberFormat="1" applyFont="1" applyBorder="1" applyAlignment="1">
      <alignment vertical="top"/>
    </xf>
    <xf numFmtId="44" fontId="0" fillId="0" borderId="0" xfId="0" applyNumberFormat="1"/>
    <xf numFmtId="44" fontId="5" fillId="4" borderId="11" xfId="0" applyNumberFormat="1" applyFont="1" applyFill="1" applyBorder="1"/>
    <xf numFmtId="0" fontId="0" fillId="4" borderId="0" xfId="0" applyFill="1"/>
    <xf numFmtId="0" fontId="2" fillId="0" borderId="17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44" fontId="0" fillId="4" borderId="1" xfId="0" applyNumberFormat="1" applyFill="1" applyBorder="1"/>
    <xf numFmtId="9" fontId="0" fillId="4" borderId="1" xfId="0" applyNumberFormat="1" applyFill="1" applyBorder="1"/>
    <xf numFmtId="44" fontId="0" fillId="7" borderId="1" xfId="0" applyNumberFormat="1" applyFill="1" applyBorder="1"/>
    <xf numFmtId="9" fontId="0" fillId="7" borderId="1" xfId="0" applyNumberFormat="1" applyFill="1" applyBorder="1"/>
    <xf numFmtId="0" fontId="4" fillId="8" borderId="9" xfId="0" applyFont="1" applyFill="1" applyBorder="1" applyAlignment="1">
      <alignment horizontal="left" vertical="top"/>
    </xf>
    <xf numFmtId="44" fontId="1" fillId="8" borderId="11" xfId="0" applyNumberFormat="1" applyFont="1" applyFill="1" applyBorder="1"/>
    <xf numFmtId="44" fontId="1" fillId="5" borderId="11" xfId="0" applyNumberFormat="1" applyFont="1" applyFill="1" applyBorder="1"/>
    <xf numFmtId="0" fontId="0" fillId="5" borderId="1" xfId="0" applyFill="1" applyBorder="1"/>
    <xf numFmtId="0" fontId="1" fillId="5" borderId="11" xfId="0" applyFont="1" applyFill="1" applyBorder="1" applyAlignment="1">
      <alignment vertical="top"/>
    </xf>
    <xf numFmtId="44" fontId="1" fillId="4" borderId="11" xfId="0" applyNumberFormat="1" applyFont="1" applyFill="1" applyBorder="1"/>
    <xf numFmtId="0" fontId="0" fillId="4" borderId="1" xfId="0" applyFill="1" applyBorder="1"/>
    <xf numFmtId="44" fontId="1" fillId="2" borderId="11" xfId="0" applyNumberFormat="1" applyFont="1" applyFill="1" applyBorder="1"/>
    <xf numFmtId="0" fontId="0" fillId="2" borderId="1" xfId="0" applyFill="1" applyBorder="1"/>
    <xf numFmtId="0" fontId="0" fillId="0" borderId="17" xfId="0" applyBorder="1"/>
    <xf numFmtId="0" fontId="9" fillId="7" borderId="1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44" fontId="5" fillId="6" borderId="11" xfId="0" applyNumberFormat="1" applyFont="1" applyFill="1" applyBorder="1"/>
    <xf numFmtId="44" fontId="1" fillId="0" borderId="10" xfId="0" applyNumberFormat="1" applyFont="1" applyBorder="1"/>
    <xf numFmtId="44" fontId="5" fillId="4" borderId="18" xfId="0" applyNumberFormat="1" applyFont="1" applyFill="1" applyBorder="1"/>
    <xf numFmtId="44" fontId="8" fillId="7" borderId="19" xfId="0" applyNumberFormat="1" applyFont="1" applyFill="1" applyBorder="1"/>
    <xf numFmtId="44" fontId="5" fillId="0" borderId="1" xfId="0" applyNumberFormat="1" applyFont="1" applyBorder="1"/>
    <xf numFmtId="0" fontId="2" fillId="0" borderId="1" xfId="0" applyFont="1" applyBorder="1" applyAlignment="1">
      <alignment horizontal="center" vertical="top" wrapText="1"/>
    </xf>
    <xf numFmtId="44" fontId="1" fillId="0" borderId="1" xfId="0" applyNumberFormat="1" applyFont="1" applyBorder="1"/>
    <xf numFmtId="44" fontId="5" fillId="5" borderId="11" xfId="0" applyNumberFormat="1" applyFont="1" applyFill="1" applyBorder="1"/>
    <xf numFmtId="44" fontId="1" fillId="5" borderId="1" xfId="0" applyNumberFormat="1" applyFont="1" applyFill="1" applyBorder="1"/>
    <xf numFmtId="44" fontId="1" fillId="3" borderId="11" xfId="0" applyNumberFormat="1" applyFont="1" applyFill="1" applyBorder="1"/>
    <xf numFmtId="0" fontId="0" fillId="3" borderId="1" xfId="0" applyFill="1" applyBorder="1"/>
    <xf numFmtId="44" fontId="5" fillId="3" borderId="11" xfId="0" applyNumberFormat="1" applyFont="1" applyFill="1" applyBorder="1"/>
    <xf numFmtId="44" fontId="5" fillId="3" borderId="1" xfId="0" applyNumberFormat="1" applyFont="1" applyFill="1" applyBorder="1"/>
    <xf numFmtId="44" fontId="5" fillId="9" borderId="11" xfId="0" applyNumberFormat="1" applyFont="1" applyFill="1" applyBorder="1"/>
    <xf numFmtId="44" fontId="1" fillId="9" borderId="1" xfId="0" applyNumberFormat="1" applyFont="1" applyFill="1" applyBorder="1"/>
    <xf numFmtId="44" fontId="1" fillId="9" borderId="11" xfId="0" applyNumberFormat="1" applyFont="1" applyFill="1" applyBorder="1"/>
    <xf numFmtId="44" fontId="5" fillId="9" borderId="1" xfId="0" applyNumberFormat="1" applyFont="1" applyFill="1" applyBorder="1"/>
    <xf numFmtId="44" fontId="1" fillId="4" borderId="1" xfId="0" applyNumberFormat="1" applyFont="1" applyFill="1" applyBorder="1"/>
    <xf numFmtId="44" fontId="5" fillId="2" borderId="11" xfId="0" applyNumberFormat="1" applyFont="1" applyFill="1" applyBorder="1"/>
    <xf numFmtId="44" fontId="1" fillId="2" borderId="1" xfId="0" applyNumberFormat="1" applyFont="1" applyFill="1" applyBorder="1"/>
    <xf numFmtId="44" fontId="5" fillId="10" borderId="11" xfId="0" applyNumberFormat="1" applyFont="1" applyFill="1" applyBorder="1"/>
    <xf numFmtId="44" fontId="1" fillId="10" borderId="1" xfId="0" applyNumberFormat="1" applyFont="1" applyFill="1" applyBorder="1"/>
    <xf numFmtId="44" fontId="1" fillId="11" borderId="11" xfId="0" applyNumberFormat="1" applyFont="1" applyFill="1" applyBorder="1"/>
    <xf numFmtId="44" fontId="1" fillId="11" borderId="1" xfId="0" applyNumberFormat="1" applyFont="1" applyFill="1" applyBorder="1"/>
    <xf numFmtId="0" fontId="7" fillId="0" borderId="11" xfId="0" applyFont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567220</xdr:colOff>
      <xdr:row>0</xdr:row>
      <xdr:rowOff>145230</xdr:rowOff>
    </xdr:from>
    <xdr:to>
      <xdr:col>6</xdr:col>
      <xdr:colOff>776022</xdr:colOff>
      <xdr:row>0</xdr:row>
      <xdr:rowOff>1192980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FEE252-1089-D09D-1CB8-31D85644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220" y="145230"/>
          <a:ext cx="11253521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7B6F-FA10-4581-983A-F100AE08ACCC}">
  <sheetPr>
    <pageSetUpPr fitToPage="1"/>
  </sheetPr>
  <dimension ref="A1:J107"/>
  <sheetViews>
    <sheetView tabSelected="1" topLeftCell="A69" zoomScale="89" zoomScaleNormal="89" workbookViewId="0">
      <selection sqref="A1:G98"/>
    </sheetView>
  </sheetViews>
  <sheetFormatPr baseColWidth="10" defaultRowHeight="15" x14ac:dyDescent="0.25"/>
  <cols>
    <col min="1" max="1" width="15.42578125" customWidth="1"/>
    <col min="2" max="2" width="70.140625" customWidth="1"/>
    <col min="3" max="3" width="21.5703125" customWidth="1"/>
    <col min="4" max="4" width="19.5703125" customWidth="1"/>
    <col min="5" max="5" width="19" customWidth="1"/>
    <col min="6" max="6" width="20.140625" customWidth="1"/>
    <col min="7" max="7" width="20.5703125" customWidth="1"/>
    <col min="8" max="8" width="18.85546875" customWidth="1"/>
    <col min="9" max="9" width="13.140625" bestFit="1" customWidth="1"/>
    <col min="10" max="10" width="16.42578125" customWidth="1"/>
  </cols>
  <sheetData>
    <row r="1" spans="1:10" ht="98.25" customHeight="1" x14ac:dyDescent="0.25">
      <c r="A1" s="83"/>
      <c r="B1" s="83"/>
      <c r="C1" s="83"/>
      <c r="D1" s="83"/>
      <c r="E1" s="83"/>
      <c r="F1" s="83"/>
      <c r="G1" s="83"/>
    </row>
    <row r="2" spans="1:10" ht="27" customHeight="1" x14ac:dyDescent="0.25">
      <c r="A2" s="109" t="s">
        <v>134</v>
      </c>
      <c r="B2" s="112"/>
      <c r="C2" s="112"/>
      <c r="D2" s="112"/>
      <c r="E2" s="112"/>
      <c r="F2" s="112"/>
      <c r="G2" s="113"/>
    </row>
    <row r="3" spans="1:10" ht="42" customHeight="1" x14ac:dyDescent="0.25">
      <c r="A3" s="65" t="s">
        <v>86</v>
      </c>
      <c r="B3" s="65" t="s">
        <v>0</v>
      </c>
      <c r="C3" s="66" t="s">
        <v>131</v>
      </c>
      <c r="D3" s="67" t="s">
        <v>132</v>
      </c>
      <c r="E3" s="84" t="s">
        <v>130</v>
      </c>
      <c r="F3" s="67" t="s">
        <v>135</v>
      </c>
      <c r="G3" s="90" t="s">
        <v>136</v>
      </c>
      <c r="H3" s="87">
        <v>257607.2</v>
      </c>
      <c r="I3" s="68">
        <f>H3*30%</f>
        <v>77282.16</v>
      </c>
      <c r="J3" s="69">
        <v>0.3</v>
      </c>
    </row>
    <row r="4" spans="1:10" x14ac:dyDescent="0.25">
      <c r="A4" s="7">
        <v>1806080</v>
      </c>
      <c r="B4" s="30" t="s">
        <v>1</v>
      </c>
      <c r="C4" s="59">
        <v>80694.240000000005</v>
      </c>
      <c r="D4" s="59">
        <f>C4-I3</f>
        <v>3412.0800000000017</v>
      </c>
      <c r="E4" s="59">
        <f>C4-D4</f>
        <v>77282.16</v>
      </c>
      <c r="F4" s="59">
        <v>3571.44</v>
      </c>
      <c r="G4" s="89">
        <f>E4+F4</f>
        <v>80853.600000000006</v>
      </c>
      <c r="H4" s="64"/>
      <c r="I4" s="68">
        <f>H3*70%</f>
        <v>180325.04</v>
      </c>
      <c r="J4" s="69">
        <v>0.7</v>
      </c>
    </row>
    <row r="5" spans="1:10" x14ac:dyDescent="0.25">
      <c r="A5" s="7">
        <v>2806080</v>
      </c>
      <c r="B5" s="30" t="s">
        <v>1</v>
      </c>
      <c r="C5" s="59">
        <v>188286.55</v>
      </c>
      <c r="D5" s="59">
        <f>C5-I4</f>
        <v>7961.5099999999802</v>
      </c>
      <c r="E5" s="59">
        <f>C5-D5</f>
        <v>180325.04</v>
      </c>
      <c r="F5" s="59">
        <v>8333.35</v>
      </c>
      <c r="G5" s="89">
        <f>E5+F5</f>
        <v>188658.39</v>
      </c>
      <c r="I5" s="70">
        <f>I4*J5</f>
        <v>18032.504000000001</v>
      </c>
      <c r="J5" s="71">
        <v>0.1</v>
      </c>
    </row>
    <row r="6" spans="1:10" ht="15.75" thickBot="1" x14ac:dyDescent="0.3">
      <c r="A6" s="8"/>
      <c r="B6" s="72" t="s">
        <v>2</v>
      </c>
      <c r="C6" s="73">
        <v>268980.78999999998</v>
      </c>
      <c r="D6" s="73">
        <f>D4+D5</f>
        <v>11373.589999999982</v>
      </c>
      <c r="E6" s="73">
        <f>E4+E5</f>
        <v>257607.2</v>
      </c>
      <c r="F6" s="107">
        <f>F4+F5</f>
        <v>11904.79</v>
      </c>
      <c r="G6" s="108">
        <f>E6+F6</f>
        <v>269511.99</v>
      </c>
    </row>
    <row r="7" spans="1:10" ht="19.5" thickBot="1" x14ac:dyDescent="0.35">
      <c r="A7" s="9">
        <v>5</v>
      </c>
      <c r="B7" s="31" t="s">
        <v>3</v>
      </c>
      <c r="C7" s="74">
        <v>88115.01</v>
      </c>
      <c r="D7" s="75"/>
      <c r="E7" s="74">
        <f>E8+E17+E20+E24</f>
        <v>86115.01</v>
      </c>
      <c r="F7" s="105"/>
      <c r="G7" s="106">
        <f>G8+G18+G20+G24</f>
        <v>87115.01</v>
      </c>
      <c r="H7" s="88">
        <f>C6-H3</f>
        <v>11373.589999999967</v>
      </c>
      <c r="I7" s="110" t="s">
        <v>133</v>
      </c>
      <c r="J7" s="111"/>
    </row>
    <row r="8" spans="1:10" x14ac:dyDescent="0.25">
      <c r="A8" s="10">
        <v>51</v>
      </c>
      <c r="B8" s="32" t="s">
        <v>4</v>
      </c>
      <c r="C8" s="77">
        <v>72240.45</v>
      </c>
      <c r="D8" s="78"/>
      <c r="E8" s="77">
        <f>C8-D8</f>
        <v>72240.45</v>
      </c>
      <c r="F8" s="59"/>
      <c r="G8" s="91">
        <f>G9+G11+G14</f>
        <v>72240.45</v>
      </c>
    </row>
    <row r="9" spans="1:10" x14ac:dyDescent="0.25">
      <c r="A9" s="11" t="s">
        <v>87</v>
      </c>
      <c r="B9" s="33" t="s">
        <v>5</v>
      </c>
      <c r="C9" s="79">
        <v>53736</v>
      </c>
      <c r="D9" s="80"/>
      <c r="E9" s="79">
        <f>E10</f>
        <v>53736</v>
      </c>
      <c r="F9" s="103"/>
      <c r="G9" s="104">
        <f>G10</f>
        <v>53736</v>
      </c>
    </row>
    <row r="10" spans="1:10" x14ac:dyDescent="0.25">
      <c r="A10" s="12">
        <v>5101050</v>
      </c>
      <c r="B10" s="34" t="s">
        <v>6</v>
      </c>
      <c r="C10" s="59">
        <v>53736</v>
      </c>
      <c r="D10" s="58"/>
      <c r="E10" s="59">
        <f>C10</f>
        <v>53736</v>
      </c>
      <c r="F10" s="59"/>
      <c r="G10" s="89">
        <f>E10+F10</f>
        <v>53736</v>
      </c>
      <c r="H10" s="62"/>
    </row>
    <row r="11" spans="1:10" x14ac:dyDescent="0.25">
      <c r="A11" s="13" t="s">
        <v>88</v>
      </c>
      <c r="B11" s="35" t="s">
        <v>7</v>
      </c>
      <c r="C11" s="79">
        <v>7768</v>
      </c>
      <c r="D11" s="80"/>
      <c r="E11" s="79">
        <f>E13+E12</f>
        <v>7768</v>
      </c>
      <c r="F11" s="103"/>
      <c r="G11" s="104">
        <f>G13+G12</f>
        <v>7768</v>
      </c>
    </row>
    <row r="12" spans="1:10" x14ac:dyDescent="0.25">
      <c r="A12" s="12">
        <v>5102030</v>
      </c>
      <c r="B12" s="34" t="s">
        <v>8</v>
      </c>
      <c r="C12" s="59">
        <v>4478</v>
      </c>
      <c r="D12" s="58"/>
      <c r="E12" s="59">
        <f t="shared" ref="E12:E27" si="0">C12-D12</f>
        <v>4478</v>
      </c>
      <c r="F12" s="59"/>
      <c r="G12" s="89">
        <f>E12+F12</f>
        <v>4478</v>
      </c>
    </row>
    <row r="13" spans="1:10" x14ac:dyDescent="0.25">
      <c r="A13" s="12">
        <v>5102040</v>
      </c>
      <c r="B13" s="34" t="s">
        <v>9</v>
      </c>
      <c r="C13" s="59">
        <v>3290</v>
      </c>
      <c r="D13" s="58"/>
      <c r="E13" s="59">
        <f t="shared" si="0"/>
        <v>3290</v>
      </c>
      <c r="F13" s="59"/>
      <c r="G13" s="89">
        <f>E13+F13</f>
        <v>3290</v>
      </c>
    </row>
    <row r="14" spans="1:10" x14ac:dyDescent="0.25">
      <c r="A14" s="13" t="s">
        <v>89</v>
      </c>
      <c r="B14" s="35" t="s">
        <v>10</v>
      </c>
      <c r="C14" s="79">
        <v>10736.45</v>
      </c>
      <c r="D14" s="80"/>
      <c r="E14" s="79">
        <f>E16+E15</f>
        <v>10736.45</v>
      </c>
      <c r="F14" s="103"/>
      <c r="G14" s="104">
        <f>G16+G15</f>
        <v>10736.45</v>
      </c>
    </row>
    <row r="15" spans="1:10" x14ac:dyDescent="0.25">
      <c r="A15" s="12" t="s">
        <v>90</v>
      </c>
      <c r="B15" s="34" t="s">
        <v>11</v>
      </c>
      <c r="C15" s="59">
        <v>6260.24</v>
      </c>
      <c r="D15" s="58"/>
      <c r="E15" s="59">
        <f t="shared" si="0"/>
        <v>6260.24</v>
      </c>
      <c r="F15" s="59"/>
      <c r="G15" s="89">
        <f>E15+F15</f>
        <v>6260.24</v>
      </c>
    </row>
    <row r="16" spans="1:10" x14ac:dyDescent="0.25">
      <c r="A16" s="14">
        <v>5106020</v>
      </c>
      <c r="B16" s="36" t="s">
        <v>12</v>
      </c>
      <c r="C16" s="59">
        <v>4476.21</v>
      </c>
      <c r="D16" s="58"/>
      <c r="E16" s="59">
        <f t="shared" si="0"/>
        <v>4476.21</v>
      </c>
      <c r="F16" s="59"/>
      <c r="G16" s="89">
        <f>E16+F16</f>
        <v>4476.21</v>
      </c>
    </row>
    <row r="17" spans="1:7" x14ac:dyDescent="0.25">
      <c r="A17" s="2" t="s">
        <v>91</v>
      </c>
      <c r="B17" s="37" t="s">
        <v>13</v>
      </c>
      <c r="C17" s="79">
        <v>2500.0100000000002</v>
      </c>
      <c r="D17" s="80"/>
      <c r="E17" s="79">
        <f>E18</f>
        <v>2500.0100000000002</v>
      </c>
      <c r="F17" s="103"/>
      <c r="G17" s="104">
        <f>G18</f>
        <v>2500.0100000000002</v>
      </c>
    </row>
    <row r="18" spans="1:7" ht="29.25" customHeight="1" x14ac:dyDescent="0.25">
      <c r="A18" s="15" t="s">
        <v>92</v>
      </c>
      <c r="B18" s="38" t="s">
        <v>14</v>
      </c>
      <c r="C18" s="79">
        <v>2500.0100000000002</v>
      </c>
      <c r="D18" s="80"/>
      <c r="E18" s="79">
        <f>E19</f>
        <v>2500.0100000000002</v>
      </c>
      <c r="F18" s="103"/>
      <c r="G18" s="104">
        <f>G19</f>
        <v>2500.0100000000002</v>
      </c>
    </row>
    <row r="19" spans="1:7" x14ac:dyDescent="0.25">
      <c r="A19" s="16" t="s">
        <v>93</v>
      </c>
      <c r="B19" s="36" t="s">
        <v>15</v>
      </c>
      <c r="C19" s="59">
        <v>2500.0100000000002</v>
      </c>
      <c r="D19" s="58"/>
      <c r="E19" s="59">
        <f>C19-D19</f>
        <v>2500.0100000000002</v>
      </c>
      <c r="F19" s="59"/>
      <c r="G19" s="89">
        <f>E19+F19</f>
        <v>2500.0100000000002</v>
      </c>
    </row>
    <row r="20" spans="1:7" x14ac:dyDescent="0.25">
      <c r="A20" s="17" t="s">
        <v>94</v>
      </c>
      <c r="B20" s="39" t="s">
        <v>16</v>
      </c>
      <c r="C20" s="79">
        <v>962.39</v>
      </c>
      <c r="D20" s="80"/>
      <c r="E20" s="79">
        <f>E21</f>
        <v>962.39</v>
      </c>
      <c r="F20" s="103"/>
      <c r="G20" s="104">
        <f>G21</f>
        <v>962.39</v>
      </c>
    </row>
    <row r="21" spans="1:7" x14ac:dyDescent="0.25">
      <c r="A21" s="3" t="s">
        <v>95</v>
      </c>
      <c r="B21" s="40" t="s">
        <v>17</v>
      </c>
      <c r="C21" s="79">
        <v>962.39</v>
      </c>
      <c r="D21" s="80"/>
      <c r="E21" s="79">
        <f>E23+E22</f>
        <v>962.39</v>
      </c>
      <c r="F21" s="103"/>
      <c r="G21" s="104">
        <f>G23+G22</f>
        <v>962.39</v>
      </c>
    </row>
    <row r="22" spans="1:7" x14ac:dyDescent="0.25">
      <c r="A22" s="1">
        <v>5702010</v>
      </c>
      <c r="B22" s="41" t="s">
        <v>18</v>
      </c>
      <c r="C22" s="59">
        <v>762.39</v>
      </c>
      <c r="D22" s="58"/>
      <c r="E22" s="59">
        <f t="shared" si="0"/>
        <v>762.39</v>
      </c>
      <c r="F22" s="59"/>
      <c r="G22" s="89">
        <f>E22+F22</f>
        <v>762.39</v>
      </c>
    </row>
    <row r="23" spans="1:7" x14ac:dyDescent="0.25">
      <c r="A23" s="16" t="s">
        <v>96</v>
      </c>
      <c r="B23" s="36" t="s">
        <v>19</v>
      </c>
      <c r="C23" s="59">
        <v>200</v>
      </c>
      <c r="D23" s="58"/>
      <c r="E23" s="59">
        <f t="shared" si="0"/>
        <v>200</v>
      </c>
      <c r="F23" s="59"/>
      <c r="G23" s="89">
        <f>E23+F23</f>
        <v>200</v>
      </c>
    </row>
    <row r="24" spans="1:7" ht="24" customHeight="1" x14ac:dyDescent="0.25">
      <c r="A24" s="2" t="s">
        <v>97</v>
      </c>
      <c r="B24" s="42" t="s">
        <v>20</v>
      </c>
      <c r="C24" s="79">
        <v>12412.16</v>
      </c>
      <c r="D24" s="80"/>
      <c r="E24" s="79">
        <f>E25</f>
        <v>10412.16</v>
      </c>
      <c r="F24" s="103"/>
      <c r="G24" s="104">
        <f>G25</f>
        <v>11412.16</v>
      </c>
    </row>
    <row r="25" spans="1:7" x14ac:dyDescent="0.25">
      <c r="A25" s="15" t="s">
        <v>98</v>
      </c>
      <c r="B25" s="43" t="s">
        <v>21</v>
      </c>
      <c r="C25" s="79">
        <v>12412.16</v>
      </c>
      <c r="D25" s="80"/>
      <c r="E25" s="79">
        <f>E27+E26</f>
        <v>10412.16</v>
      </c>
      <c r="F25" s="103"/>
      <c r="G25" s="104">
        <f>G27+G26</f>
        <v>11412.16</v>
      </c>
    </row>
    <row r="26" spans="1:7" x14ac:dyDescent="0.25">
      <c r="A26" s="18">
        <v>5801010</v>
      </c>
      <c r="B26" s="44" t="s">
        <v>22</v>
      </c>
      <c r="C26" s="59">
        <v>1829</v>
      </c>
      <c r="D26" s="58"/>
      <c r="E26" s="59">
        <f t="shared" si="0"/>
        <v>1829</v>
      </c>
      <c r="F26" s="59">
        <v>500</v>
      </c>
      <c r="G26" s="89">
        <f>E26+F26</f>
        <v>2329</v>
      </c>
    </row>
    <row r="27" spans="1:7" ht="15.75" thickBot="1" x14ac:dyDescent="0.3">
      <c r="A27" s="19">
        <v>5801040</v>
      </c>
      <c r="B27" s="45" t="s">
        <v>23</v>
      </c>
      <c r="C27" s="59">
        <v>10583.16</v>
      </c>
      <c r="D27" s="59">
        <v>2000</v>
      </c>
      <c r="E27" s="59">
        <f t="shared" si="0"/>
        <v>8583.16</v>
      </c>
      <c r="F27" s="59">
        <v>500</v>
      </c>
      <c r="G27" s="89">
        <f>E27+F27</f>
        <v>9083.16</v>
      </c>
    </row>
    <row r="28" spans="1:7" ht="15.75" thickBot="1" x14ac:dyDescent="0.3">
      <c r="A28" s="20">
        <v>7</v>
      </c>
      <c r="B28" s="46" t="s">
        <v>24</v>
      </c>
      <c r="C28" s="77">
        <v>180865.77600000001</v>
      </c>
      <c r="D28" s="78"/>
      <c r="E28" s="77">
        <f>E29+E41+E74+E82+E87+E92+E96</f>
        <v>171492.18599999999</v>
      </c>
      <c r="F28" s="63"/>
      <c r="G28" s="102">
        <f>G29+G41+G74+G82+G87+G92+G96</f>
        <v>182396.97600000002</v>
      </c>
    </row>
    <row r="29" spans="1:7" x14ac:dyDescent="0.25">
      <c r="A29" s="10">
        <v>71</v>
      </c>
      <c r="B29" s="47" t="s">
        <v>25</v>
      </c>
      <c r="C29" s="77">
        <v>36676.356</v>
      </c>
      <c r="D29" s="78"/>
      <c r="E29" s="77">
        <f>C29-D29</f>
        <v>36676.356</v>
      </c>
      <c r="F29" s="63"/>
      <c r="G29" s="102">
        <f>G30+G32+G35+G38</f>
        <v>36676.356</v>
      </c>
    </row>
    <row r="30" spans="1:7" x14ac:dyDescent="0.25">
      <c r="A30" s="4" t="s">
        <v>99</v>
      </c>
      <c r="B30" s="48" t="s">
        <v>5</v>
      </c>
      <c r="C30" s="74">
        <v>22224</v>
      </c>
      <c r="D30" s="75"/>
      <c r="E30" s="74">
        <f>E31</f>
        <v>22224</v>
      </c>
      <c r="F30" s="98"/>
      <c r="G30" s="99">
        <f>G31</f>
        <v>22224</v>
      </c>
    </row>
    <row r="31" spans="1:7" x14ac:dyDescent="0.25">
      <c r="A31" s="12">
        <v>7101050</v>
      </c>
      <c r="B31" s="34" t="s">
        <v>6</v>
      </c>
      <c r="C31" s="59">
        <v>22224</v>
      </c>
      <c r="D31" s="58"/>
      <c r="E31" s="85">
        <f>C31-D31</f>
        <v>22224</v>
      </c>
      <c r="F31" s="59"/>
      <c r="G31" s="89">
        <f>E31+F31</f>
        <v>22224</v>
      </c>
    </row>
    <row r="32" spans="1:7" x14ac:dyDescent="0.25">
      <c r="A32" s="5" t="s">
        <v>100</v>
      </c>
      <c r="B32" s="49" t="s">
        <v>7</v>
      </c>
      <c r="C32" s="74">
        <v>3262</v>
      </c>
      <c r="D32" s="75"/>
      <c r="E32" s="74">
        <f>E34+E33</f>
        <v>3262</v>
      </c>
      <c r="F32" s="98"/>
      <c r="G32" s="99">
        <f>G34+G33</f>
        <v>3262</v>
      </c>
    </row>
    <row r="33" spans="1:8" x14ac:dyDescent="0.25">
      <c r="A33" s="21" t="s">
        <v>101</v>
      </c>
      <c r="B33" s="34" t="s">
        <v>26</v>
      </c>
      <c r="C33" s="59">
        <v>1852</v>
      </c>
      <c r="D33" s="58"/>
      <c r="E33" s="85">
        <f t="shared" ref="E33:E94" si="1">C33-D33</f>
        <v>1852</v>
      </c>
      <c r="F33" s="59"/>
      <c r="G33" s="89">
        <f>E33+F33</f>
        <v>1852</v>
      </c>
    </row>
    <row r="34" spans="1:8" x14ac:dyDescent="0.25">
      <c r="A34" s="21" t="s">
        <v>102</v>
      </c>
      <c r="B34" s="34" t="s">
        <v>9</v>
      </c>
      <c r="C34" s="59">
        <v>1410</v>
      </c>
      <c r="D34" s="58"/>
      <c r="E34" s="85">
        <f t="shared" si="1"/>
        <v>1410</v>
      </c>
      <c r="F34" s="59"/>
      <c r="G34" s="89">
        <f>E34+F34</f>
        <v>1410</v>
      </c>
    </row>
    <row r="35" spans="1:8" x14ac:dyDescent="0.25">
      <c r="A35" s="5" t="s">
        <v>103</v>
      </c>
      <c r="B35" s="49" t="s">
        <v>27</v>
      </c>
      <c r="C35" s="74">
        <v>6750</v>
      </c>
      <c r="D35" s="75"/>
      <c r="E35" s="74">
        <f>E37+E36</f>
        <v>6750</v>
      </c>
      <c r="F35" s="98"/>
      <c r="G35" s="99">
        <f>G37+G36</f>
        <v>6750</v>
      </c>
    </row>
    <row r="36" spans="1:8" x14ac:dyDescent="0.25">
      <c r="A36" s="12">
        <v>7105100</v>
      </c>
      <c r="B36" s="50" t="s">
        <v>28</v>
      </c>
      <c r="C36" s="59">
        <v>4250</v>
      </c>
      <c r="D36" s="58"/>
      <c r="E36" s="85">
        <f t="shared" si="1"/>
        <v>4250</v>
      </c>
      <c r="F36" s="59"/>
      <c r="G36" s="89">
        <f>E36+F36</f>
        <v>4250</v>
      </c>
    </row>
    <row r="37" spans="1:8" x14ac:dyDescent="0.25">
      <c r="A37" s="12">
        <v>7105120</v>
      </c>
      <c r="B37" s="51" t="s">
        <v>29</v>
      </c>
      <c r="C37" s="59">
        <v>2500</v>
      </c>
      <c r="D37" s="58"/>
      <c r="E37" s="85">
        <f t="shared" si="1"/>
        <v>2500</v>
      </c>
      <c r="F37" s="59"/>
      <c r="G37" s="89">
        <f>E37+F37</f>
        <v>2500</v>
      </c>
    </row>
    <row r="38" spans="1:8" x14ac:dyDescent="0.25">
      <c r="A38" s="5" t="s">
        <v>104</v>
      </c>
      <c r="B38" s="49" t="s">
        <v>10</v>
      </c>
      <c r="C38" s="74">
        <v>4440.3559999999998</v>
      </c>
      <c r="D38" s="75"/>
      <c r="E38" s="74">
        <f>E40+E39</f>
        <v>4440.3559999999998</v>
      </c>
      <c r="F38" s="98"/>
      <c r="G38" s="99">
        <f>G40+G39</f>
        <v>4440.3559999999998</v>
      </c>
      <c r="H38" s="62"/>
    </row>
    <row r="39" spans="1:8" x14ac:dyDescent="0.25">
      <c r="A39" s="21" t="s">
        <v>105</v>
      </c>
      <c r="B39" s="34" t="s">
        <v>11</v>
      </c>
      <c r="C39" s="59">
        <v>2589.0959999999995</v>
      </c>
      <c r="D39" s="58"/>
      <c r="E39" s="85">
        <f t="shared" si="1"/>
        <v>2589.0959999999995</v>
      </c>
      <c r="F39" s="59"/>
      <c r="G39" s="89">
        <f>E39+F39</f>
        <v>2589.0959999999995</v>
      </c>
    </row>
    <row r="40" spans="1:8" x14ac:dyDescent="0.25">
      <c r="A40" s="12">
        <v>7106020</v>
      </c>
      <c r="B40" s="34" t="s">
        <v>12</v>
      </c>
      <c r="C40" s="59">
        <v>1851.26</v>
      </c>
      <c r="D40" s="58"/>
      <c r="E40" s="85">
        <f t="shared" si="1"/>
        <v>1851.26</v>
      </c>
      <c r="F40" s="59"/>
      <c r="G40" s="89">
        <f>E40+F40</f>
        <v>1851.26</v>
      </c>
    </row>
    <row r="41" spans="1:8" x14ac:dyDescent="0.25">
      <c r="A41" s="22">
        <v>73</v>
      </c>
      <c r="B41" s="35" t="s">
        <v>30</v>
      </c>
      <c r="C41" s="74">
        <v>89038.180000000008</v>
      </c>
      <c r="D41" s="75"/>
      <c r="E41" s="74">
        <f>E66+E63+E58+E55+E52+E46+E42</f>
        <v>84530.12</v>
      </c>
      <c r="F41" s="98"/>
      <c r="G41" s="99">
        <f>G42+G46+G52+G55+G58+G63+G66</f>
        <v>86434.91</v>
      </c>
    </row>
    <row r="42" spans="1:8" x14ac:dyDescent="0.25">
      <c r="A42" s="13" t="s">
        <v>106</v>
      </c>
      <c r="B42" s="35" t="s">
        <v>31</v>
      </c>
      <c r="C42" s="74">
        <v>2172</v>
      </c>
      <c r="D42" s="75"/>
      <c r="E42" s="74">
        <f>E45+E44+E43</f>
        <v>2172</v>
      </c>
      <c r="F42" s="98"/>
      <c r="G42" s="99">
        <f>G45+G44+G43</f>
        <v>2172</v>
      </c>
    </row>
    <row r="43" spans="1:8" x14ac:dyDescent="0.25">
      <c r="A43" s="24" t="s">
        <v>107</v>
      </c>
      <c r="B43" s="52" t="s">
        <v>32</v>
      </c>
      <c r="C43" s="59">
        <v>1080</v>
      </c>
      <c r="D43" s="58"/>
      <c r="E43" s="85">
        <f t="shared" si="1"/>
        <v>1080</v>
      </c>
      <c r="F43" s="59"/>
      <c r="G43" s="89">
        <f>E43+F43</f>
        <v>1080</v>
      </c>
    </row>
    <row r="44" spans="1:8" x14ac:dyDescent="0.25">
      <c r="A44" s="23">
        <v>7301010</v>
      </c>
      <c r="B44" s="52" t="s">
        <v>33</v>
      </c>
      <c r="C44" s="59">
        <v>300</v>
      </c>
      <c r="D44" s="58"/>
      <c r="E44" s="85">
        <f t="shared" si="1"/>
        <v>300</v>
      </c>
      <c r="F44" s="59"/>
      <c r="G44" s="89">
        <f>E44+F44</f>
        <v>300</v>
      </c>
    </row>
    <row r="45" spans="1:8" x14ac:dyDescent="0.25">
      <c r="A45" s="24" t="s">
        <v>108</v>
      </c>
      <c r="B45" s="52" t="s">
        <v>34</v>
      </c>
      <c r="C45" s="59">
        <v>792</v>
      </c>
      <c r="D45" s="58"/>
      <c r="E45" s="85">
        <f>C45-D45</f>
        <v>792</v>
      </c>
      <c r="F45" s="59"/>
      <c r="G45" s="89">
        <f>E45+F45</f>
        <v>792</v>
      </c>
    </row>
    <row r="46" spans="1:8" x14ac:dyDescent="0.25">
      <c r="A46" s="25">
        <v>7302</v>
      </c>
      <c r="B46" s="53" t="s">
        <v>35</v>
      </c>
      <c r="C46" s="74">
        <v>18500.019999999997</v>
      </c>
      <c r="D46" s="75"/>
      <c r="E46" s="74">
        <f>E47+E48+E49+E50+E51</f>
        <v>18500.02</v>
      </c>
      <c r="F46" s="98"/>
      <c r="G46" s="99">
        <f>G51+G50+G49+G48+G47</f>
        <v>20404.809999999998</v>
      </c>
    </row>
    <row r="47" spans="1:8" x14ac:dyDescent="0.25">
      <c r="A47" s="23">
        <v>7302010</v>
      </c>
      <c r="B47" s="52" t="s">
        <v>36</v>
      </c>
      <c r="C47" s="59">
        <v>0.01</v>
      </c>
      <c r="D47" s="58"/>
      <c r="E47" s="85">
        <f t="shared" si="1"/>
        <v>0.01</v>
      </c>
      <c r="F47" s="59"/>
      <c r="G47" s="89">
        <f>E47+F47</f>
        <v>0.01</v>
      </c>
    </row>
    <row r="48" spans="1:8" x14ac:dyDescent="0.25">
      <c r="A48" s="23">
        <v>7302040</v>
      </c>
      <c r="B48" s="52" t="s">
        <v>37</v>
      </c>
      <c r="C48" s="59">
        <v>0.01</v>
      </c>
      <c r="D48" s="58"/>
      <c r="E48" s="85">
        <f t="shared" si="1"/>
        <v>0.01</v>
      </c>
      <c r="F48" s="59"/>
      <c r="G48" s="89">
        <f>E48+F48</f>
        <v>0.01</v>
      </c>
    </row>
    <row r="49" spans="1:7" x14ac:dyDescent="0.25">
      <c r="A49" s="24" t="s">
        <v>109</v>
      </c>
      <c r="B49" s="52" t="s">
        <v>38</v>
      </c>
      <c r="C49" s="59">
        <v>11500</v>
      </c>
      <c r="D49" s="58"/>
      <c r="E49" s="85">
        <f t="shared" si="1"/>
        <v>11500</v>
      </c>
      <c r="F49" s="59">
        <v>1904.79</v>
      </c>
      <c r="G49" s="89">
        <f>E49+F49</f>
        <v>13404.79</v>
      </c>
    </row>
    <row r="50" spans="1:7" x14ac:dyDescent="0.25">
      <c r="A50" s="24" t="s">
        <v>110</v>
      </c>
      <c r="B50" s="52" t="s">
        <v>39</v>
      </c>
      <c r="C50" s="59">
        <v>2000</v>
      </c>
      <c r="D50" s="58"/>
      <c r="E50" s="85">
        <f t="shared" si="1"/>
        <v>2000</v>
      </c>
      <c r="F50" s="59"/>
      <c r="G50" s="89">
        <f t="shared" ref="G50:G51" si="2">E50+F50</f>
        <v>2000</v>
      </c>
    </row>
    <row r="51" spans="1:7" x14ac:dyDescent="0.25">
      <c r="A51" s="24" t="s">
        <v>111</v>
      </c>
      <c r="B51" s="52" t="s">
        <v>40</v>
      </c>
      <c r="C51" s="59">
        <v>5000</v>
      </c>
      <c r="D51" s="58"/>
      <c r="E51" s="85">
        <f t="shared" si="1"/>
        <v>5000</v>
      </c>
      <c r="F51" s="59"/>
      <c r="G51" s="89">
        <f t="shared" si="2"/>
        <v>5000</v>
      </c>
    </row>
    <row r="52" spans="1:7" x14ac:dyDescent="0.25">
      <c r="A52" s="26" t="s">
        <v>112</v>
      </c>
      <c r="B52" s="53" t="s">
        <v>41</v>
      </c>
      <c r="C52" s="74">
        <v>11500</v>
      </c>
      <c r="D52" s="75"/>
      <c r="E52" s="74">
        <f>E54+E53</f>
        <v>11500</v>
      </c>
      <c r="F52" s="98"/>
      <c r="G52" s="101">
        <f>G54+G53</f>
        <v>11500</v>
      </c>
    </row>
    <row r="53" spans="1:7" ht="28.5" x14ac:dyDescent="0.25">
      <c r="A53" s="23">
        <v>7304020</v>
      </c>
      <c r="B53" s="54" t="s">
        <v>42</v>
      </c>
      <c r="C53" s="59">
        <v>2300</v>
      </c>
      <c r="D53" s="58"/>
      <c r="E53" s="85">
        <f t="shared" si="1"/>
        <v>2300</v>
      </c>
      <c r="F53" s="59"/>
      <c r="G53" s="89">
        <f>E53+F53</f>
        <v>2300</v>
      </c>
    </row>
    <row r="54" spans="1:7" x14ac:dyDescent="0.25">
      <c r="A54" s="23">
        <v>7304040</v>
      </c>
      <c r="B54" s="52" t="s">
        <v>43</v>
      </c>
      <c r="C54" s="59">
        <v>9200</v>
      </c>
      <c r="D54" s="58"/>
      <c r="E54" s="85">
        <f>C54-D54</f>
        <v>9200</v>
      </c>
      <c r="F54" s="59"/>
      <c r="G54" s="89">
        <f>E54+F54</f>
        <v>9200</v>
      </c>
    </row>
    <row r="55" spans="1:7" x14ac:dyDescent="0.25">
      <c r="A55" s="25">
        <v>7305</v>
      </c>
      <c r="B55" s="53" t="s">
        <v>44</v>
      </c>
      <c r="C55" s="74">
        <v>3231.0699999999997</v>
      </c>
      <c r="D55" s="75"/>
      <c r="E55" s="74">
        <f>E57+E56</f>
        <v>3231.0699999999997</v>
      </c>
      <c r="F55" s="98"/>
      <c r="G55" s="99">
        <f>G57+G56</f>
        <v>3231.0699999999997</v>
      </c>
    </row>
    <row r="56" spans="1:7" ht="28.5" x14ac:dyDescent="0.25">
      <c r="A56" s="23">
        <v>7305020</v>
      </c>
      <c r="B56" s="54" t="s">
        <v>45</v>
      </c>
      <c r="C56" s="59">
        <v>2076</v>
      </c>
      <c r="D56" s="58"/>
      <c r="E56" s="85">
        <f t="shared" si="1"/>
        <v>2076</v>
      </c>
      <c r="F56" s="59"/>
      <c r="G56" s="89">
        <f>E56+F56</f>
        <v>2076</v>
      </c>
    </row>
    <row r="57" spans="1:7" x14ac:dyDescent="0.25">
      <c r="A57" s="23">
        <v>7305040</v>
      </c>
      <c r="B57" s="52" t="s">
        <v>46</v>
      </c>
      <c r="C57" s="59">
        <v>1155.07</v>
      </c>
      <c r="D57" s="58"/>
      <c r="E57" s="85">
        <f t="shared" si="1"/>
        <v>1155.07</v>
      </c>
      <c r="F57" s="59"/>
      <c r="G57" s="89">
        <f>E57+F57</f>
        <v>1155.07</v>
      </c>
    </row>
    <row r="58" spans="1:7" x14ac:dyDescent="0.25">
      <c r="A58" s="26" t="s">
        <v>113</v>
      </c>
      <c r="B58" s="53" t="s">
        <v>47</v>
      </c>
      <c r="C58" s="74">
        <v>33404.07</v>
      </c>
      <c r="D58" s="75"/>
      <c r="E58" s="74">
        <f>E62+E61+E60+E59</f>
        <v>31712.01</v>
      </c>
      <c r="F58" s="98"/>
      <c r="G58" s="99">
        <f>G62+G61+G60+G59</f>
        <v>31712.01</v>
      </c>
    </row>
    <row r="59" spans="1:7" x14ac:dyDescent="0.25">
      <c r="A59" s="23">
        <v>7306010</v>
      </c>
      <c r="B59" s="52" t="s">
        <v>48</v>
      </c>
      <c r="C59" s="59">
        <v>0.01</v>
      </c>
      <c r="D59" s="58"/>
      <c r="E59" s="85">
        <f t="shared" si="1"/>
        <v>0.01</v>
      </c>
      <c r="F59" s="59"/>
      <c r="G59" s="89">
        <f>E59+F59</f>
        <v>0.01</v>
      </c>
    </row>
    <row r="60" spans="1:7" x14ac:dyDescent="0.25">
      <c r="A60" s="23">
        <v>7306130</v>
      </c>
      <c r="B60" s="52" t="s">
        <v>49</v>
      </c>
      <c r="C60" s="59">
        <v>19892.060000000001</v>
      </c>
      <c r="D60" s="59">
        <f>C60-18200</f>
        <v>1692.0600000000013</v>
      </c>
      <c r="E60" s="85">
        <f t="shared" si="1"/>
        <v>18200</v>
      </c>
      <c r="F60" s="59"/>
      <c r="G60" s="89">
        <f>E60+F60</f>
        <v>18200</v>
      </c>
    </row>
    <row r="61" spans="1:7" x14ac:dyDescent="0.25">
      <c r="A61" s="23">
        <v>7306060</v>
      </c>
      <c r="B61" s="52" t="s">
        <v>50</v>
      </c>
      <c r="C61" s="59">
        <v>9500</v>
      </c>
      <c r="D61" s="59"/>
      <c r="E61" s="85">
        <f>C61+D61</f>
        <v>9500</v>
      </c>
      <c r="F61" s="59"/>
      <c r="G61" s="89">
        <f>E61+F61</f>
        <v>9500</v>
      </c>
    </row>
    <row r="62" spans="1:7" x14ac:dyDescent="0.25">
      <c r="A62" s="23">
        <v>7306120</v>
      </c>
      <c r="B62" s="52" t="s">
        <v>51</v>
      </c>
      <c r="C62" s="59">
        <v>4012</v>
      </c>
      <c r="D62" s="58"/>
      <c r="E62" s="85">
        <f t="shared" si="1"/>
        <v>4012</v>
      </c>
      <c r="F62" s="59"/>
      <c r="G62" s="89">
        <f>E62+F62</f>
        <v>4012</v>
      </c>
    </row>
    <row r="63" spans="1:7" x14ac:dyDescent="0.25">
      <c r="A63" s="26" t="s">
        <v>114</v>
      </c>
      <c r="B63" s="76" t="s">
        <v>52</v>
      </c>
      <c r="C63" s="74">
        <v>3490</v>
      </c>
      <c r="D63" s="75"/>
      <c r="E63" s="74">
        <f>E65+E64</f>
        <v>3024</v>
      </c>
      <c r="F63" s="98"/>
      <c r="G63" s="99">
        <f>G65+G64</f>
        <v>3024</v>
      </c>
    </row>
    <row r="64" spans="1:7" x14ac:dyDescent="0.25">
      <c r="A64" s="24" t="s">
        <v>115</v>
      </c>
      <c r="B64" s="52" t="s">
        <v>53</v>
      </c>
      <c r="C64" s="59">
        <v>1265</v>
      </c>
      <c r="D64" s="59">
        <v>466</v>
      </c>
      <c r="E64" s="59">
        <f t="shared" si="1"/>
        <v>799</v>
      </c>
      <c r="F64" s="59"/>
      <c r="G64" s="89">
        <f>E64+F64</f>
        <v>799</v>
      </c>
    </row>
    <row r="65" spans="1:7" x14ac:dyDescent="0.25">
      <c r="A65" s="23">
        <v>7307040</v>
      </c>
      <c r="B65" s="52" t="s">
        <v>54</v>
      </c>
      <c r="C65" s="59">
        <v>2225</v>
      </c>
      <c r="D65" s="58"/>
      <c r="E65" s="59">
        <f>C65-D65</f>
        <v>2225</v>
      </c>
      <c r="F65" s="59"/>
      <c r="G65" s="89">
        <f>E65+F65</f>
        <v>2225</v>
      </c>
    </row>
    <row r="66" spans="1:7" x14ac:dyDescent="0.25">
      <c r="A66" s="25">
        <v>7308</v>
      </c>
      <c r="B66" s="53" t="s">
        <v>55</v>
      </c>
      <c r="C66" s="74">
        <v>16741.02</v>
      </c>
      <c r="D66" s="75"/>
      <c r="E66" s="100">
        <f>E73+E72+E71+E70+E69+E68+E67</f>
        <v>14391.02</v>
      </c>
      <c r="F66" s="98"/>
      <c r="G66" s="99">
        <f>G73+G72+G71+G70+G69+G68+G67</f>
        <v>14391.02</v>
      </c>
    </row>
    <row r="67" spans="1:7" x14ac:dyDescent="0.25">
      <c r="A67" s="23">
        <v>7308030</v>
      </c>
      <c r="B67" s="52" t="s">
        <v>56</v>
      </c>
      <c r="C67" s="59">
        <v>4000</v>
      </c>
      <c r="D67" s="58"/>
      <c r="E67" s="59">
        <f t="shared" si="1"/>
        <v>4000</v>
      </c>
      <c r="F67" s="59"/>
      <c r="G67" s="89">
        <f>E67+F67</f>
        <v>4000</v>
      </c>
    </row>
    <row r="68" spans="1:7" x14ac:dyDescent="0.25">
      <c r="A68" s="23">
        <v>7308040</v>
      </c>
      <c r="B68" s="52" t="s">
        <v>57</v>
      </c>
      <c r="C68" s="59">
        <v>381.02</v>
      </c>
      <c r="D68" s="58"/>
      <c r="E68" s="59">
        <f t="shared" si="1"/>
        <v>381.02</v>
      </c>
      <c r="F68" s="59"/>
      <c r="G68" s="89">
        <f>E68+F68</f>
        <v>381.02</v>
      </c>
    </row>
    <row r="69" spans="1:7" x14ac:dyDescent="0.25">
      <c r="A69" s="24" t="s">
        <v>116</v>
      </c>
      <c r="B69" s="52" t="s">
        <v>58</v>
      </c>
      <c r="C69" s="59">
        <v>460</v>
      </c>
      <c r="D69" s="58"/>
      <c r="E69" s="59">
        <f t="shared" si="1"/>
        <v>460</v>
      </c>
      <c r="F69" s="59"/>
      <c r="G69" s="89">
        <f>E69+F69</f>
        <v>460</v>
      </c>
    </row>
    <row r="70" spans="1:7" x14ac:dyDescent="0.25">
      <c r="A70" s="23">
        <v>7308070</v>
      </c>
      <c r="B70" s="52" t="s">
        <v>59</v>
      </c>
      <c r="C70" s="59">
        <v>200</v>
      </c>
      <c r="D70" s="58"/>
      <c r="E70" s="59">
        <f t="shared" si="1"/>
        <v>200</v>
      </c>
      <c r="F70" s="59"/>
      <c r="G70" s="89">
        <f t="shared" ref="G70:G73" si="3">E70+F70</f>
        <v>200</v>
      </c>
    </row>
    <row r="71" spans="1:7" ht="42.75" x14ac:dyDescent="0.25">
      <c r="A71" s="23">
        <v>7308110</v>
      </c>
      <c r="B71" s="54" t="s">
        <v>60</v>
      </c>
      <c r="C71" s="59">
        <v>1150</v>
      </c>
      <c r="D71" s="58"/>
      <c r="E71" s="59">
        <f t="shared" si="1"/>
        <v>1150</v>
      </c>
      <c r="F71" s="59"/>
      <c r="G71" s="89">
        <f t="shared" si="3"/>
        <v>1150</v>
      </c>
    </row>
    <row r="72" spans="1:7" x14ac:dyDescent="0.25">
      <c r="A72" s="23">
        <v>7308130</v>
      </c>
      <c r="B72" s="52" t="s">
        <v>61</v>
      </c>
      <c r="C72" s="59">
        <v>8200</v>
      </c>
      <c r="D72" s="58"/>
      <c r="E72" s="59">
        <f t="shared" si="1"/>
        <v>8200</v>
      </c>
      <c r="F72" s="59"/>
      <c r="G72" s="89">
        <f t="shared" si="3"/>
        <v>8200</v>
      </c>
    </row>
    <row r="73" spans="1:7" x14ac:dyDescent="0.25">
      <c r="A73" s="23">
        <v>7308210</v>
      </c>
      <c r="B73" s="52" t="s">
        <v>62</v>
      </c>
      <c r="C73" s="59">
        <v>2350</v>
      </c>
      <c r="D73" s="59">
        <v>2350</v>
      </c>
      <c r="E73" s="59">
        <f t="shared" si="1"/>
        <v>0</v>
      </c>
      <c r="F73" s="59"/>
      <c r="G73" s="89">
        <f t="shared" si="3"/>
        <v>0</v>
      </c>
    </row>
    <row r="74" spans="1:7" x14ac:dyDescent="0.25">
      <c r="A74" s="25">
        <v>75</v>
      </c>
      <c r="B74" s="53" t="s">
        <v>63</v>
      </c>
      <c r="C74" s="74">
        <v>48526.229999999996</v>
      </c>
      <c r="D74" s="75"/>
      <c r="E74" s="100">
        <f>E80+E75</f>
        <v>43660.7</v>
      </c>
      <c r="F74" s="98"/>
      <c r="G74" s="99">
        <f>G80+G75</f>
        <v>52660.7</v>
      </c>
    </row>
    <row r="75" spans="1:7" x14ac:dyDescent="0.25">
      <c r="A75" s="5" t="s">
        <v>117</v>
      </c>
      <c r="B75" s="49" t="s">
        <v>64</v>
      </c>
      <c r="C75" s="74">
        <v>41426.229999999996</v>
      </c>
      <c r="D75" s="75"/>
      <c r="E75" s="100">
        <f>E79+E78+E76</f>
        <v>36560.699999999997</v>
      </c>
      <c r="F75" s="98"/>
      <c r="G75" s="99">
        <f>G79+G78+G77+G76</f>
        <v>45560.7</v>
      </c>
    </row>
    <row r="76" spans="1:7" x14ac:dyDescent="0.25">
      <c r="A76" s="12">
        <v>7501040</v>
      </c>
      <c r="B76" s="34" t="s">
        <v>65</v>
      </c>
      <c r="C76" s="59">
        <v>17712.239999999998</v>
      </c>
      <c r="D76" s="59">
        <v>4865.53</v>
      </c>
      <c r="E76" s="59">
        <f>C76-D76</f>
        <v>12846.71</v>
      </c>
      <c r="F76" s="59"/>
      <c r="G76" s="89">
        <f>E76+F76</f>
        <v>12846.71</v>
      </c>
    </row>
    <row r="77" spans="1:7" x14ac:dyDescent="0.25">
      <c r="A77" s="12">
        <v>7501050</v>
      </c>
      <c r="B77" s="34" t="s">
        <v>137</v>
      </c>
      <c r="C77" s="59"/>
      <c r="D77" s="59"/>
      <c r="E77" s="59"/>
      <c r="F77" s="59">
        <v>9000</v>
      </c>
      <c r="G77" s="89">
        <f t="shared" ref="G77:G79" si="4">E77+F77</f>
        <v>9000</v>
      </c>
    </row>
    <row r="78" spans="1:7" x14ac:dyDescent="0.25">
      <c r="A78" s="12">
        <v>7501070</v>
      </c>
      <c r="B78" s="34" t="s">
        <v>66</v>
      </c>
      <c r="C78" s="59">
        <v>7713.99</v>
      </c>
      <c r="D78" s="58"/>
      <c r="E78" s="59">
        <f t="shared" si="1"/>
        <v>7713.99</v>
      </c>
      <c r="F78" s="59"/>
      <c r="G78" s="89">
        <f t="shared" si="4"/>
        <v>7713.99</v>
      </c>
    </row>
    <row r="79" spans="1:7" x14ac:dyDescent="0.25">
      <c r="A79" s="12">
        <v>7501110</v>
      </c>
      <c r="B79" s="34" t="s">
        <v>67</v>
      </c>
      <c r="C79" s="59">
        <v>16000</v>
      </c>
      <c r="D79" s="58"/>
      <c r="E79" s="59">
        <f t="shared" si="1"/>
        <v>16000</v>
      </c>
      <c r="F79" s="59"/>
      <c r="G79" s="89">
        <f t="shared" si="4"/>
        <v>16000</v>
      </c>
    </row>
    <row r="80" spans="1:7" x14ac:dyDescent="0.25">
      <c r="A80" s="25">
        <v>7505</v>
      </c>
      <c r="B80" s="53" t="s">
        <v>68</v>
      </c>
      <c r="C80" s="74">
        <v>7100</v>
      </c>
      <c r="D80" s="75"/>
      <c r="E80" s="74">
        <f>E81</f>
        <v>7100</v>
      </c>
      <c r="F80" s="98"/>
      <c r="G80" s="99">
        <f>G81</f>
        <v>7100</v>
      </c>
    </row>
    <row r="81" spans="1:7" x14ac:dyDescent="0.25">
      <c r="A81" s="12">
        <v>7505010</v>
      </c>
      <c r="B81" s="34" t="s">
        <v>69</v>
      </c>
      <c r="C81" s="59">
        <v>7100</v>
      </c>
      <c r="D81" s="58"/>
      <c r="E81" s="59">
        <f>C81</f>
        <v>7100</v>
      </c>
      <c r="F81" s="59"/>
      <c r="G81" s="89">
        <f>E81+F81</f>
        <v>7100</v>
      </c>
    </row>
    <row r="82" spans="1:7" x14ac:dyDescent="0.25">
      <c r="A82" s="25" t="s">
        <v>118</v>
      </c>
      <c r="B82" s="53" t="s">
        <v>70</v>
      </c>
      <c r="C82" s="74">
        <v>4325</v>
      </c>
      <c r="D82" s="75"/>
      <c r="E82" s="74">
        <f>E85+E83</f>
        <v>4325</v>
      </c>
      <c r="F82" s="98"/>
      <c r="G82" s="99">
        <f>G85+G83</f>
        <v>4325</v>
      </c>
    </row>
    <row r="83" spans="1:7" x14ac:dyDescent="0.25">
      <c r="A83" s="27">
        <v>7701</v>
      </c>
      <c r="B83" s="53" t="s">
        <v>71</v>
      </c>
      <c r="C83" s="74">
        <v>300</v>
      </c>
      <c r="D83" s="75"/>
      <c r="E83" s="74">
        <f>E84</f>
        <v>300</v>
      </c>
      <c r="F83" s="98"/>
      <c r="G83" s="99">
        <f>G84</f>
        <v>300</v>
      </c>
    </row>
    <row r="84" spans="1:7" ht="28.5" x14ac:dyDescent="0.25">
      <c r="A84" s="6">
        <v>7701020</v>
      </c>
      <c r="B84" s="55" t="s">
        <v>72</v>
      </c>
      <c r="C84" s="59">
        <v>300</v>
      </c>
      <c r="D84" s="58"/>
      <c r="E84" s="59">
        <f>C84-D84</f>
        <v>300</v>
      </c>
      <c r="F84" s="59"/>
      <c r="G84" s="89">
        <f>E84+F84</f>
        <v>300</v>
      </c>
    </row>
    <row r="85" spans="1:7" x14ac:dyDescent="0.25">
      <c r="A85" s="28">
        <v>7702</v>
      </c>
      <c r="B85" s="56" t="s">
        <v>73</v>
      </c>
      <c r="C85" s="60">
        <v>4025</v>
      </c>
      <c r="D85" s="58"/>
      <c r="E85" s="60">
        <f>E86</f>
        <v>4025</v>
      </c>
      <c r="F85" s="59"/>
      <c r="G85" s="91">
        <f>G86</f>
        <v>4025</v>
      </c>
    </row>
    <row r="86" spans="1:7" x14ac:dyDescent="0.25">
      <c r="A86" s="21" t="s">
        <v>119</v>
      </c>
      <c r="B86" s="34" t="s">
        <v>74</v>
      </c>
      <c r="C86" s="59">
        <v>4025</v>
      </c>
      <c r="D86" s="58"/>
      <c r="E86" s="59">
        <f>C86-D86</f>
        <v>4025</v>
      </c>
      <c r="F86" s="59"/>
      <c r="G86" s="89">
        <f>E86+F86</f>
        <v>4025</v>
      </c>
    </row>
    <row r="87" spans="1:7" x14ac:dyDescent="0.25">
      <c r="A87" s="26" t="s">
        <v>120</v>
      </c>
      <c r="B87" s="53" t="s">
        <v>75</v>
      </c>
      <c r="C87" s="74">
        <v>2300</v>
      </c>
      <c r="D87" s="75"/>
      <c r="E87" s="74">
        <f>E88</f>
        <v>2300</v>
      </c>
      <c r="F87" s="98"/>
      <c r="G87" s="99">
        <f>G88</f>
        <v>2300</v>
      </c>
    </row>
    <row r="88" spans="1:7" x14ac:dyDescent="0.25">
      <c r="A88" s="25" t="s">
        <v>121</v>
      </c>
      <c r="B88" s="53" t="s">
        <v>76</v>
      </c>
      <c r="C88" s="74">
        <v>2300</v>
      </c>
      <c r="D88" s="75"/>
      <c r="E88" s="74">
        <f>E89</f>
        <v>2300</v>
      </c>
      <c r="F88" s="98"/>
      <c r="G88" s="99">
        <f>G89</f>
        <v>2300</v>
      </c>
    </row>
    <row r="89" spans="1:7" x14ac:dyDescent="0.25">
      <c r="A89" s="26" t="s">
        <v>122</v>
      </c>
      <c r="B89" s="53" t="s">
        <v>77</v>
      </c>
      <c r="C89" s="74">
        <v>2300</v>
      </c>
      <c r="D89" s="75"/>
      <c r="E89" s="74">
        <f>E91+E90</f>
        <v>2300</v>
      </c>
      <c r="F89" s="98"/>
      <c r="G89" s="99">
        <f>G91+G90</f>
        <v>2300</v>
      </c>
    </row>
    <row r="90" spans="1:7" x14ac:dyDescent="0.25">
      <c r="A90" s="12">
        <v>8401030</v>
      </c>
      <c r="B90" s="34" t="s">
        <v>78</v>
      </c>
      <c r="C90" s="59">
        <v>1000</v>
      </c>
      <c r="D90" s="59">
        <v>0</v>
      </c>
      <c r="E90" s="59">
        <f t="shared" si="1"/>
        <v>1000</v>
      </c>
      <c r="F90" s="59"/>
      <c r="G90" s="89">
        <f>E90+F90</f>
        <v>1000</v>
      </c>
    </row>
    <row r="91" spans="1:7" x14ac:dyDescent="0.25">
      <c r="A91" s="12">
        <v>8401070</v>
      </c>
      <c r="B91" s="34" t="s">
        <v>79</v>
      </c>
      <c r="C91" s="59">
        <v>1300</v>
      </c>
      <c r="D91" s="58"/>
      <c r="E91" s="59">
        <f t="shared" si="1"/>
        <v>1300</v>
      </c>
      <c r="F91" s="59"/>
      <c r="G91" s="89">
        <f>E91+F91</f>
        <v>1300</v>
      </c>
    </row>
    <row r="92" spans="1:7" x14ac:dyDescent="0.25">
      <c r="A92" s="26" t="s">
        <v>123</v>
      </c>
      <c r="B92" s="53" t="s">
        <v>80</v>
      </c>
      <c r="C92" s="74">
        <v>0.01</v>
      </c>
      <c r="D92" s="75"/>
      <c r="E92" s="74">
        <f t="shared" si="1"/>
        <v>0.01</v>
      </c>
      <c r="F92" s="92"/>
      <c r="G92" s="93">
        <f>G93</f>
        <v>0.01</v>
      </c>
    </row>
    <row r="93" spans="1:7" x14ac:dyDescent="0.25">
      <c r="A93" s="25" t="s">
        <v>124</v>
      </c>
      <c r="B93" s="53" t="s">
        <v>81</v>
      </c>
      <c r="C93" s="74">
        <v>0.01</v>
      </c>
      <c r="D93" s="75"/>
      <c r="E93" s="74">
        <f t="shared" si="1"/>
        <v>0.01</v>
      </c>
      <c r="F93" s="92"/>
      <c r="G93" s="93">
        <f>G94</f>
        <v>0.01</v>
      </c>
    </row>
    <row r="94" spans="1:7" x14ac:dyDescent="0.25">
      <c r="A94" s="26" t="s">
        <v>125</v>
      </c>
      <c r="B94" s="53" t="s">
        <v>82</v>
      </c>
      <c r="C94" s="74">
        <v>0.01</v>
      </c>
      <c r="D94" s="75"/>
      <c r="E94" s="74">
        <f t="shared" si="1"/>
        <v>0.01</v>
      </c>
      <c r="F94" s="92"/>
      <c r="G94" s="93">
        <f>G95</f>
        <v>0.01</v>
      </c>
    </row>
    <row r="95" spans="1:7" x14ac:dyDescent="0.25">
      <c r="A95" s="21" t="s">
        <v>126</v>
      </c>
      <c r="B95" s="34" t="s">
        <v>83</v>
      </c>
      <c r="C95" s="59">
        <v>0.01</v>
      </c>
      <c r="D95" s="58"/>
      <c r="E95" s="59">
        <f t="shared" ref="E95:E97" si="5">C95-D95</f>
        <v>0.01</v>
      </c>
      <c r="F95" s="59"/>
      <c r="G95" s="89">
        <f>E95+F95</f>
        <v>0.01</v>
      </c>
    </row>
    <row r="96" spans="1:7" x14ac:dyDescent="0.25">
      <c r="A96" s="26" t="s">
        <v>127</v>
      </c>
      <c r="B96" s="53" t="s">
        <v>84</v>
      </c>
      <c r="C96" s="94">
        <v>0</v>
      </c>
      <c r="D96" s="95"/>
      <c r="E96" s="96">
        <f t="shared" si="5"/>
        <v>0</v>
      </c>
      <c r="F96" s="96"/>
      <c r="G96" s="97">
        <f t="shared" ref="G96:G97" si="6">E96+F96</f>
        <v>0</v>
      </c>
    </row>
    <row r="97" spans="1:9" x14ac:dyDescent="0.25">
      <c r="A97" s="21" t="s">
        <v>128</v>
      </c>
      <c r="B97" s="34" t="s">
        <v>85</v>
      </c>
      <c r="C97" s="59">
        <v>0</v>
      </c>
      <c r="D97" s="58"/>
      <c r="E97" s="59">
        <f t="shared" si="5"/>
        <v>0</v>
      </c>
      <c r="F97" s="59"/>
      <c r="G97" s="89">
        <f t="shared" si="6"/>
        <v>0</v>
      </c>
    </row>
    <row r="98" spans="1:9" ht="15.75" thickBot="1" x14ac:dyDescent="0.3">
      <c r="A98" s="29" t="s">
        <v>129</v>
      </c>
      <c r="B98" s="57"/>
      <c r="C98" s="61">
        <v>268980.78600000002</v>
      </c>
      <c r="D98" s="61">
        <f>D27+D60+D64+D73+D76+D90</f>
        <v>11373.59</v>
      </c>
      <c r="E98" s="86">
        <f>E28+E7</f>
        <v>257607.196</v>
      </c>
      <c r="F98" s="60">
        <f>F26+F27+F49+F77</f>
        <v>11904.79</v>
      </c>
      <c r="G98" s="91">
        <f>G7+G28</f>
        <v>269511.98600000003</v>
      </c>
      <c r="H98" s="62">
        <f>C98</f>
        <v>268980.78600000002</v>
      </c>
      <c r="I98">
        <v>100</v>
      </c>
    </row>
    <row r="99" spans="1:9" x14ac:dyDescent="0.25">
      <c r="C99" s="81"/>
      <c r="H99" s="62">
        <f>D98</f>
        <v>11373.59</v>
      </c>
      <c r="I99">
        <f>H99*I98/H98</f>
        <v>4.228402395998649</v>
      </c>
    </row>
    <row r="103" spans="1:9" x14ac:dyDescent="0.25">
      <c r="B103" s="63">
        <v>257607.2</v>
      </c>
      <c r="C103" s="68">
        <f>B103*30%</f>
        <v>77282.16</v>
      </c>
      <c r="D103" s="69">
        <v>0.3</v>
      </c>
    </row>
    <row r="104" spans="1:9" x14ac:dyDescent="0.25">
      <c r="B104" s="64"/>
      <c r="C104" s="68">
        <f>B103*70%</f>
        <v>180325.04</v>
      </c>
      <c r="D104" s="69">
        <v>0.7</v>
      </c>
    </row>
    <row r="105" spans="1:9" x14ac:dyDescent="0.25">
      <c r="C105" s="70">
        <f>C104*D105</f>
        <v>18032.504000000001</v>
      </c>
      <c r="D105" s="71">
        <v>0.1</v>
      </c>
    </row>
    <row r="107" spans="1:9" ht="18.75" x14ac:dyDescent="0.3">
      <c r="B107" s="60">
        <v>11373.59</v>
      </c>
      <c r="C107" s="82" t="s">
        <v>133</v>
      </c>
      <c r="D107" s="82"/>
    </row>
  </sheetData>
  <mergeCells count="4">
    <mergeCell ref="I7:J7"/>
    <mergeCell ref="C107:D107"/>
    <mergeCell ref="A1:G1"/>
    <mergeCell ref="A2:G2"/>
  </mergeCells>
  <pageMargins left="0.7" right="0.7" top="0.75" bottom="0.75" header="0.3" footer="0.3"/>
  <pageSetup paperSize="9" scale="3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 Barcia</dc:creator>
  <cp:lastModifiedBy>Yamileth Barcia</cp:lastModifiedBy>
  <cp:lastPrinted>2025-11-10T15:39:44Z</cp:lastPrinted>
  <dcterms:created xsi:type="dcterms:W3CDTF">2025-04-28T15:37:27Z</dcterms:created>
  <dcterms:modified xsi:type="dcterms:W3CDTF">2025-11-10T15:40:24Z</dcterms:modified>
</cp:coreProperties>
</file>